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45" windowWidth="15480" windowHeight="91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4" i="1" l="1"/>
  <c r="H6" i="1"/>
  <c r="H42" i="1"/>
  <c r="D18" i="1"/>
  <c r="E18" i="1"/>
  <c r="G18" i="1" s="1"/>
  <c r="H18" i="1" s="1"/>
  <c r="D17" i="1"/>
  <c r="E17" i="1"/>
  <c r="G17" i="1" s="1"/>
  <c r="H17" i="1" s="1"/>
  <c r="D42" i="1"/>
  <c r="E42" i="1"/>
  <c r="G42" i="1" s="1"/>
  <c r="D15" i="1"/>
  <c r="E15" i="1"/>
  <c r="G15" i="1" s="1"/>
  <c r="E3" i="1"/>
  <c r="E4" i="1"/>
  <c r="E5" i="1"/>
  <c r="G5" i="1" s="1"/>
  <c r="E6" i="1"/>
  <c r="E7" i="1"/>
  <c r="E8" i="1"/>
  <c r="E9" i="1"/>
  <c r="E10" i="1"/>
  <c r="G10" i="1" s="1"/>
  <c r="H10" i="1" s="1"/>
  <c r="E11" i="1"/>
  <c r="E12" i="1"/>
  <c r="E13" i="1"/>
  <c r="E14" i="1"/>
  <c r="G14" i="1" s="1"/>
  <c r="H14" i="1" s="1"/>
  <c r="E16" i="1"/>
  <c r="E19" i="1"/>
  <c r="E20" i="1"/>
  <c r="E21" i="1"/>
  <c r="E22" i="1"/>
  <c r="E23" i="1"/>
  <c r="E24" i="1"/>
  <c r="E25" i="1"/>
  <c r="E26" i="1"/>
  <c r="E27" i="1"/>
  <c r="G27" i="1" s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2" i="1"/>
  <c r="D24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5" i="1"/>
  <c r="D3" i="1"/>
  <c r="D4" i="1"/>
  <c r="D5" i="1"/>
  <c r="D6" i="1"/>
  <c r="D7" i="1"/>
  <c r="D8" i="1"/>
  <c r="D9" i="1"/>
  <c r="D10" i="1"/>
  <c r="D11" i="1"/>
  <c r="D12" i="1"/>
  <c r="D13" i="1"/>
  <c r="D14" i="1"/>
  <c r="D16" i="1"/>
  <c r="D19" i="1"/>
  <c r="D20" i="1"/>
  <c r="D21" i="1"/>
  <c r="D22" i="1"/>
  <c r="D23" i="1"/>
  <c r="D2" i="1"/>
  <c r="G3" i="1"/>
  <c r="G4" i="1"/>
  <c r="G6" i="1"/>
  <c r="G7" i="1"/>
  <c r="G8" i="1"/>
  <c r="H8" i="1" s="1"/>
  <c r="G9" i="1"/>
  <c r="G11" i="1"/>
  <c r="G12" i="1"/>
  <c r="H12" i="1" s="1"/>
  <c r="G13" i="1"/>
  <c r="G16" i="1"/>
  <c r="G19" i="1"/>
  <c r="G20" i="1"/>
  <c r="G21" i="1"/>
  <c r="G22" i="1"/>
  <c r="G23" i="1"/>
  <c r="G24" i="1"/>
  <c r="H24" i="1" s="1"/>
  <c r="G25" i="1"/>
  <c r="G26" i="1"/>
  <c r="G28" i="1"/>
  <c r="H28" i="1" s="1"/>
  <c r="G29" i="1"/>
  <c r="G30" i="1"/>
  <c r="G31" i="1"/>
  <c r="G32" i="1"/>
  <c r="H32" i="1" s="1"/>
  <c r="G33" i="1"/>
  <c r="G34" i="1"/>
  <c r="G35" i="1"/>
  <c r="G36" i="1"/>
  <c r="G37" i="1"/>
  <c r="G38" i="1"/>
  <c r="G39" i="1"/>
  <c r="G40" i="1"/>
  <c r="G41" i="1"/>
  <c r="G2" i="1"/>
  <c r="H2" i="1" s="1"/>
  <c r="H38" i="1" l="1"/>
  <c r="J38" i="1" s="1"/>
  <c r="H34" i="1"/>
  <c r="J34" i="1" s="1"/>
  <c r="J32" i="1"/>
  <c r="J28" i="1"/>
  <c r="H40" i="1"/>
  <c r="J40" i="1" s="1"/>
  <c r="H36" i="1"/>
  <c r="J36" i="1" s="1"/>
  <c r="H30" i="1"/>
  <c r="J30" i="1" s="1"/>
  <c r="H26" i="1"/>
  <c r="J26" i="1" s="1"/>
  <c r="H22" i="1"/>
  <c r="J22" i="1" s="1"/>
  <c r="H20" i="1"/>
  <c r="J20" i="1" s="1"/>
  <c r="H16" i="1"/>
  <c r="J16" i="1" s="1"/>
  <c r="J14" i="1"/>
  <c r="J12" i="1"/>
  <c r="J10" i="1"/>
  <c r="J8" i="1"/>
  <c r="J6" i="1"/>
  <c r="J4" i="1"/>
  <c r="J42" i="1"/>
  <c r="H41" i="1"/>
  <c r="J41" i="1" s="1"/>
  <c r="H39" i="1"/>
  <c r="J39" i="1" s="1"/>
  <c r="H37" i="1"/>
  <c r="J37" i="1" s="1"/>
  <c r="H35" i="1"/>
  <c r="J35" i="1" s="1"/>
  <c r="H33" i="1"/>
  <c r="J33" i="1" s="1"/>
  <c r="H31" i="1"/>
  <c r="J31" i="1" s="1"/>
  <c r="H29" i="1"/>
  <c r="J29" i="1" s="1"/>
  <c r="H27" i="1"/>
  <c r="J27" i="1" s="1"/>
  <c r="H25" i="1"/>
  <c r="J25" i="1" s="1"/>
  <c r="H23" i="1"/>
  <c r="J23" i="1" s="1"/>
  <c r="H21" i="1"/>
  <c r="J21" i="1" s="1"/>
  <c r="H19" i="1"/>
  <c r="J19" i="1" s="1"/>
  <c r="H15" i="1"/>
  <c r="J15" i="1" s="1"/>
  <c r="H13" i="1"/>
  <c r="J13" i="1" s="1"/>
  <c r="H11" i="1"/>
  <c r="J11" i="1" s="1"/>
  <c r="H9" i="1"/>
  <c r="J9" i="1" s="1"/>
  <c r="H7" i="1"/>
  <c r="J7" i="1" s="1"/>
  <c r="H5" i="1"/>
  <c r="J5" i="1" s="1"/>
  <c r="H3" i="1"/>
  <c r="J3" i="1" s="1"/>
  <c r="J2" i="1"/>
</calcChain>
</file>

<file path=xl/sharedStrings.xml><?xml version="1.0" encoding="utf-8"?>
<sst xmlns="http://schemas.openxmlformats.org/spreadsheetml/2006/main" count="52" uniqueCount="52">
  <si>
    <t>Product</t>
  </si>
  <si>
    <t>Eatec number</t>
  </si>
  <si>
    <t>Broccoli Buds</t>
  </si>
  <si>
    <t>Broccoli Diced</t>
  </si>
  <si>
    <t>Cabbage Green Shredded</t>
  </si>
  <si>
    <t>Cabbage Red Shredded</t>
  </si>
  <si>
    <t>Cabbage Salad Coleslaw Mix</t>
  </si>
  <si>
    <t>Carrot Diced</t>
  </si>
  <si>
    <t>Carrot Penny Sliced</t>
  </si>
  <si>
    <t>Carrot Shredded</t>
  </si>
  <si>
    <t>Carrot Stick</t>
  </si>
  <si>
    <t xml:space="preserve">Cauliflower Buds </t>
  </si>
  <si>
    <t>Celery Diced 3/8"</t>
  </si>
  <si>
    <t>Celery Sliced</t>
  </si>
  <si>
    <t>Cantaloupe Cut</t>
  </si>
  <si>
    <t>Honeydew Cut</t>
  </si>
  <si>
    <t>Pineapple Chunks</t>
  </si>
  <si>
    <t>Watermelon Chunks</t>
  </si>
  <si>
    <t>Lettuce Fine Shredded</t>
  </si>
  <si>
    <t>Lettuce Green Leaf</t>
  </si>
  <si>
    <t>Lettuce Romaine Cut</t>
  </si>
  <si>
    <t>Onion Green Sliced</t>
  </si>
  <si>
    <t>Onion Red Diced 3/8"</t>
  </si>
  <si>
    <t>Onion Red Ring</t>
  </si>
  <si>
    <t>Onion Red Sliced</t>
  </si>
  <si>
    <t>Onion Yellow Sliced</t>
  </si>
  <si>
    <t>Onion Yellow Diced 3/8"</t>
  </si>
  <si>
    <t>Pepper Green Slice Julienne</t>
  </si>
  <si>
    <t>Pepper Red Diced</t>
  </si>
  <si>
    <t>Pepper Red Slice Julienne</t>
  </si>
  <si>
    <t>Pepper Green Bell 1" Diced</t>
  </si>
  <si>
    <t>Pepper Green Bell 3/8" Diced</t>
  </si>
  <si>
    <t>Potato Fries Fresh</t>
  </si>
  <si>
    <t>Squash Butternut</t>
  </si>
  <si>
    <t xml:space="preserve">Tomato Diced </t>
  </si>
  <si>
    <t>Tomato Sliced</t>
  </si>
  <si>
    <t>Zucchini Julienne</t>
  </si>
  <si>
    <t>Case Weight</t>
  </si>
  <si>
    <t>Difference</t>
  </si>
  <si>
    <t>Cases Required</t>
  </si>
  <si>
    <t>Units Ordered</t>
  </si>
  <si>
    <t>Weight</t>
  </si>
  <si>
    <t>Unit wgt</t>
  </si>
  <si>
    <t>Inventory</t>
  </si>
  <si>
    <t>Inv. Wgt</t>
  </si>
  <si>
    <t>Weight Ordered</t>
  </si>
  <si>
    <t>Carrot Matchstick</t>
  </si>
  <si>
    <t>Celery Sticks</t>
  </si>
  <si>
    <t>Zucchini Sliced</t>
  </si>
  <si>
    <t>Cucumber sliced</t>
  </si>
  <si>
    <t>Fajita mix</t>
  </si>
  <si>
    <t xml:space="preserve">Lettuce Romaine Blend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</si>
</sst>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0" fillId="3" borderId="0" xfId="0" applyFill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2"/>
  <sheetViews>
    <sheetView tabSelected="1" zoomScale="80" zoomScaleNormal="80" workbookViewId="0">
      <selection activeCell="F17" sqref="F17"/>
    </sheetView>
  </sheetViews>
  <sheetFormatPr defaultRowHeight="15.75" x14ac:dyDescent="0.25"/>
  <cols>
    <col min="1" max="1" width="31.85546875" customWidth="1"/>
    <col min="2" max="2" width="13" customWidth="1"/>
    <col min="3" max="4" width="10.85546875" style="5" customWidth="1"/>
    <col min="5" max="5" width="14.140625" customWidth="1"/>
    <col min="6" max="6" width="19.7109375" customWidth="1"/>
    <col min="7" max="8" width="11.7109375" style="8" customWidth="1"/>
    <col min="9" max="9" width="14.5703125" style="8" customWidth="1"/>
    <col min="10" max="10" width="16.7109375" style="11" customWidth="1"/>
    <col min="11" max="11" width="16.7109375" style="8" customWidth="1"/>
  </cols>
  <sheetData>
    <row r="1" spans="1:11" x14ac:dyDescent="0.25">
      <c r="A1" s="2" t="s">
        <v>0</v>
      </c>
      <c r="B1" s="2" t="s">
        <v>43</v>
      </c>
      <c r="C1" s="3" t="s">
        <v>42</v>
      </c>
      <c r="D1" s="3" t="s">
        <v>44</v>
      </c>
      <c r="E1" s="7" t="s">
        <v>40</v>
      </c>
      <c r="F1" s="2" t="s">
        <v>45</v>
      </c>
      <c r="G1" s="7" t="s">
        <v>38</v>
      </c>
      <c r="H1" s="7" t="s">
        <v>41</v>
      </c>
      <c r="I1" s="7" t="s">
        <v>37</v>
      </c>
      <c r="J1" s="9" t="s">
        <v>39</v>
      </c>
      <c r="K1" s="7" t="s">
        <v>1</v>
      </c>
    </row>
    <row r="2" spans="1:11" x14ac:dyDescent="0.25">
      <c r="A2" s="1" t="s">
        <v>2</v>
      </c>
      <c r="B2" s="1">
        <v>10</v>
      </c>
      <c r="C2" s="4">
        <v>2.5</v>
      </c>
      <c r="D2" s="4">
        <f>B2*C2</f>
        <v>25</v>
      </c>
      <c r="E2" s="6">
        <f>F2/C2</f>
        <v>50</v>
      </c>
      <c r="F2" s="1">
        <v>125</v>
      </c>
      <c r="G2" s="6">
        <f t="shared" ref="G2:G42" si="0">E2-B2</f>
        <v>40</v>
      </c>
      <c r="H2" s="6">
        <f>G2*C2</f>
        <v>100</v>
      </c>
      <c r="I2" s="6">
        <v>20</v>
      </c>
      <c r="J2" s="10">
        <f>H2/I2*1.67</f>
        <v>8.35</v>
      </c>
      <c r="K2" s="6">
        <v>40135</v>
      </c>
    </row>
    <row r="3" spans="1:11" x14ac:dyDescent="0.25">
      <c r="A3" s="1" t="s">
        <v>3</v>
      </c>
      <c r="B3" s="1"/>
      <c r="C3" s="4">
        <v>2.5</v>
      </c>
      <c r="D3" s="4">
        <f t="shared" ref="D3:D24" si="1">B3*C3</f>
        <v>0</v>
      </c>
      <c r="E3" s="6">
        <f t="shared" ref="E3:E42" si="2">F3/C3</f>
        <v>0</v>
      </c>
      <c r="F3" s="1"/>
      <c r="G3" s="6">
        <f t="shared" si="0"/>
        <v>0</v>
      </c>
      <c r="H3" s="6">
        <f t="shared" ref="H3:H42" si="3">G3*C3</f>
        <v>0</v>
      </c>
      <c r="I3" s="6">
        <v>20</v>
      </c>
      <c r="J3" s="10">
        <f>H3/I3*1.65</f>
        <v>0</v>
      </c>
      <c r="K3" s="6">
        <v>5498345</v>
      </c>
    </row>
    <row r="4" spans="1:11" x14ac:dyDescent="0.25">
      <c r="A4" s="1" t="s">
        <v>4</v>
      </c>
      <c r="B4" s="1"/>
      <c r="C4" s="4">
        <v>5</v>
      </c>
      <c r="D4" s="4">
        <f t="shared" si="1"/>
        <v>0</v>
      </c>
      <c r="E4" s="6">
        <f t="shared" si="2"/>
        <v>0</v>
      </c>
      <c r="F4" s="1"/>
      <c r="G4" s="6">
        <f t="shared" si="0"/>
        <v>0</v>
      </c>
      <c r="H4" s="6">
        <f t="shared" si="3"/>
        <v>0</v>
      </c>
      <c r="I4" s="6">
        <v>50</v>
      </c>
      <c r="J4" s="10">
        <f>H4/I4*1.36</f>
        <v>0</v>
      </c>
      <c r="K4" s="6">
        <v>5581057</v>
      </c>
    </row>
    <row r="5" spans="1:11" x14ac:dyDescent="0.25">
      <c r="A5" s="1" t="s">
        <v>5</v>
      </c>
      <c r="B5" s="1"/>
      <c r="C5" s="4">
        <v>5</v>
      </c>
      <c r="D5" s="4">
        <f t="shared" si="1"/>
        <v>0</v>
      </c>
      <c r="E5" s="6">
        <f t="shared" si="2"/>
        <v>649</v>
      </c>
      <c r="F5" s="1">
        <v>3245</v>
      </c>
      <c r="G5" s="6">
        <f t="shared" si="0"/>
        <v>649</v>
      </c>
      <c r="H5" s="6">
        <f t="shared" si="3"/>
        <v>3245</v>
      </c>
      <c r="I5" s="6">
        <v>50</v>
      </c>
      <c r="J5" s="10">
        <f>H5/I5*1.4</f>
        <v>90.86</v>
      </c>
      <c r="K5" s="6">
        <v>4275711</v>
      </c>
    </row>
    <row r="6" spans="1:11" x14ac:dyDescent="0.25">
      <c r="A6" s="1" t="s">
        <v>6</v>
      </c>
      <c r="B6" s="1"/>
      <c r="C6" s="4">
        <v>4</v>
      </c>
      <c r="D6" s="4">
        <f t="shared" si="1"/>
        <v>0</v>
      </c>
      <c r="E6" s="6">
        <f t="shared" si="2"/>
        <v>0</v>
      </c>
      <c r="F6" s="1"/>
      <c r="G6" s="6">
        <f t="shared" si="0"/>
        <v>0</v>
      </c>
      <c r="H6" s="6">
        <f t="shared" si="3"/>
        <v>0</v>
      </c>
      <c r="I6" s="6">
        <v>50</v>
      </c>
      <c r="J6" s="10">
        <f>H6/I6*1.4</f>
        <v>0</v>
      </c>
      <c r="K6" s="6">
        <v>40305</v>
      </c>
    </row>
    <row r="7" spans="1:11" x14ac:dyDescent="0.25">
      <c r="A7" s="1" t="s">
        <v>7</v>
      </c>
      <c r="B7" s="1"/>
      <c r="C7" s="4">
        <v>5</v>
      </c>
      <c r="D7" s="4">
        <f t="shared" si="1"/>
        <v>0</v>
      </c>
      <c r="E7" s="6">
        <f t="shared" si="2"/>
        <v>0</v>
      </c>
      <c r="F7" s="1"/>
      <c r="G7" s="6">
        <f t="shared" si="0"/>
        <v>0</v>
      </c>
      <c r="H7" s="6">
        <f t="shared" si="3"/>
        <v>0</v>
      </c>
      <c r="I7" s="6">
        <v>50</v>
      </c>
      <c r="J7" s="10">
        <f>H7/I7*1.43</f>
        <v>0</v>
      </c>
      <c r="K7" s="6">
        <v>3260997</v>
      </c>
    </row>
    <row r="8" spans="1:11" x14ac:dyDescent="0.25">
      <c r="A8" s="1" t="s">
        <v>46</v>
      </c>
      <c r="B8" s="1"/>
      <c r="C8" s="4">
        <v>5</v>
      </c>
      <c r="D8" s="4">
        <f t="shared" si="1"/>
        <v>0</v>
      </c>
      <c r="E8" s="6">
        <f t="shared" si="2"/>
        <v>46.8</v>
      </c>
      <c r="F8" s="1">
        <v>234</v>
      </c>
      <c r="G8" s="6">
        <f t="shared" si="0"/>
        <v>46.8</v>
      </c>
      <c r="H8" s="6">
        <f t="shared" si="3"/>
        <v>234</v>
      </c>
      <c r="I8" s="6">
        <v>50</v>
      </c>
      <c r="J8" s="10">
        <f>H8/I8*1.25</f>
        <v>5.85</v>
      </c>
      <c r="K8" s="6">
        <v>3065282</v>
      </c>
    </row>
    <row r="9" spans="1:11" x14ac:dyDescent="0.25">
      <c r="A9" s="1" t="s">
        <v>8</v>
      </c>
      <c r="B9" s="1"/>
      <c r="C9" s="4">
        <v>5</v>
      </c>
      <c r="D9" s="4">
        <f t="shared" si="1"/>
        <v>0</v>
      </c>
      <c r="E9" s="6">
        <f t="shared" si="2"/>
        <v>0</v>
      </c>
      <c r="F9" s="1"/>
      <c r="G9" s="6">
        <f t="shared" si="0"/>
        <v>0</v>
      </c>
      <c r="H9" s="6">
        <f t="shared" si="3"/>
        <v>0</v>
      </c>
      <c r="I9" s="6">
        <v>50</v>
      </c>
      <c r="J9" s="10">
        <f>H9/I9*1.43</f>
        <v>0</v>
      </c>
      <c r="K9" s="6">
        <v>3360135</v>
      </c>
    </row>
    <row r="10" spans="1:11" x14ac:dyDescent="0.25">
      <c r="A10" s="1" t="s">
        <v>9</v>
      </c>
      <c r="B10" s="1"/>
      <c r="C10" s="4">
        <v>5</v>
      </c>
      <c r="D10" s="4">
        <f t="shared" si="1"/>
        <v>0</v>
      </c>
      <c r="E10" s="6">
        <f t="shared" si="2"/>
        <v>8.6</v>
      </c>
      <c r="F10" s="1">
        <v>43</v>
      </c>
      <c r="G10" s="6">
        <f t="shared" si="0"/>
        <v>8.6</v>
      </c>
      <c r="H10" s="6">
        <f t="shared" si="3"/>
        <v>43</v>
      </c>
      <c r="I10" s="6">
        <v>50</v>
      </c>
      <c r="J10" s="10">
        <f>H10/I10*1.43</f>
        <v>1.2298</v>
      </c>
      <c r="K10" s="6">
        <v>3344914</v>
      </c>
    </row>
    <row r="11" spans="1:11" x14ac:dyDescent="0.25">
      <c r="A11" s="1" t="s">
        <v>10</v>
      </c>
      <c r="B11" s="1"/>
      <c r="C11" s="4">
        <v>2</v>
      </c>
      <c r="D11" s="4">
        <f t="shared" si="1"/>
        <v>0</v>
      </c>
      <c r="E11" s="6">
        <f t="shared" si="2"/>
        <v>0</v>
      </c>
      <c r="F11" s="1"/>
      <c r="G11" s="6">
        <f t="shared" si="0"/>
        <v>0</v>
      </c>
      <c r="H11" s="6">
        <f t="shared" si="3"/>
        <v>0</v>
      </c>
      <c r="I11" s="6">
        <v>50</v>
      </c>
      <c r="J11" s="10">
        <f>H11/I11*1.47</f>
        <v>0</v>
      </c>
      <c r="K11" s="6">
        <v>4150126</v>
      </c>
    </row>
    <row r="12" spans="1:11" x14ac:dyDescent="0.25">
      <c r="A12" s="1" t="s">
        <v>11</v>
      </c>
      <c r="B12" s="1"/>
      <c r="C12" s="4">
        <v>2.5</v>
      </c>
      <c r="D12" s="4">
        <f t="shared" si="1"/>
        <v>0</v>
      </c>
      <c r="E12" s="6">
        <f t="shared" si="2"/>
        <v>12.8</v>
      </c>
      <c r="F12" s="1">
        <v>32</v>
      </c>
      <c r="G12" s="6">
        <f t="shared" si="0"/>
        <v>12.8</v>
      </c>
      <c r="H12" s="6">
        <f t="shared" si="3"/>
        <v>32</v>
      </c>
      <c r="I12" s="6">
        <v>24</v>
      </c>
      <c r="J12" s="10">
        <f>H12/I12*2.6</f>
        <v>3.4666666666666668</v>
      </c>
      <c r="K12" s="6">
        <v>4029285</v>
      </c>
    </row>
    <row r="13" spans="1:11" x14ac:dyDescent="0.25">
      <c r="A13" s="1" t="s">
        <v>12</v>
      </c>
      <c r="B13" s="1"/>
      <c r="C13" s="4">
        <v>5</v>
      </c>
      <c r="D13" s="4">
        <f t="shared" si="1"/>
        <v>0</v>
      </c>
      <c r="E13" s="6">
        <f t="shared" si="2"/>
        <v>0.8</v>
      </c>
      <c r="F13" s="1">
        <v>4</v>
      </c>
      <c r="G13" s="6">
        <f t="shared" si="0"/>
        <v>0.8</v>
      </c>
      <c r="H13" s="6">
        <f t="shared" si="3"/>
        <v>4</v>
      </c>
      <c r="I13" s="6">
        <v>60</v>
      </c>
      <c r="J13" s="10">
        <f>H13/I13*1.17</f>
        <v>7.8E-2</v>
      </c>
      <c r="K13" s="6">
        <v>3416924</v>
      </c>
    </row>
    <row r="14" spans="1:11" x14ac:dyDescent="0.25">
      <c r="A14" s="1" t="s">
        <v>13</v>
      </c>
      <c r="B14" s="1"/>
      <c r="C14" s="4">
        <v>5</v>
      </c>
      <c r="D14" s="4">
        <f t="shared" si="1"/>
        <v>0</v>
      </c>
      <c r="E14" s="6">
        <f t="shared" si="2"/>
        <v>0.6</v>
      </c>
      <c r="F14" s="1">
        <v>3</v>
      </c>
      <c r="G14" s="6">
        <f t="shared" si="0"/>
        <v>0.6</v>
      </c>
      <c r="H14" s="6">
        <f t="shared" si="3"/>
        <v>3</v>
      </c>
      <c r="I14" s="6">
        <v>60</v>
      </c>
      <c r="J14" s="10">
        <f>H14/I14*1.17</f>
        <v>5.8499999999999996E-2</v>
      </c>
      <c r="K14" s="6">
        <v>5586982</v>
      </c>
    </row>
    <row r="15" spans="1:11" x14ac:dyDescent="0.25">
      <c r="A15" s="1" t="s">
        <v>47</v>
      </c>
      <c r="B15" s="1"/>
      <c r="C15" s="4">
        <v>5</v>
      </c>
      <c r="D15" s="4">
        <f t="shared" si="1"/>
        <v>0</v>
      </c>
      <c r="E15" s="6">
        <f t="shared" si="2"/>
        <v>6.8</v>
      </c>
      <c r="F15" s="1">
        <v>34</v>
      </c>
      <c r="G15" s="6">
        <f t="shared" si="0"/>
        <v>6.8</v>
      </c>
      <c r="H15" s="6">
        <f t="shared" si="3"/>
        <v>34</v>
      </c>
      <c r="I15" s="6">
        <v>60</v>
      </c>
      <c r="J15" s="10">
        <f>H15/I15*1.75</f>
        <v>0.9916666666666667</v>
      </c>
      <c r="K15" s="6">
        <v>4047783</v>
      </c>
    </row>
    <row r="16" spans="1:11" x14ac:dyDescent="0.25">
      <c r="A16" s="1" t="s">
        <v>14</v>
      </c>
      <c r="B16" s="1"/>
      <c r="C16" s="4">
        <v>15</v>
      </c>
      <c r="D16" s="4">
        <f t="shared" si="1"/>
        <v>0</v>
      </c>
      <c r="E16" s="6">
        <f t="shared" si="2"/>
        <v>0</v>
      </c>
      <c r="F16" s="1"/>
      <c r="G16" s="6">
        <f t="shared" si="0"/>
        <v>0</v>
      </c>
      <c r="H16" s="6">
        <f t="shared" si="3"/>
        <v>0</v>
      </c>
      <c r="I16" s="6">
        <v>35</v>
      </c>
      <c r="J16" s="10">
        <f>H16/I16*2.29</f>
        <v>0</v>
      </c>
      <c r="K16" s="6">
        <v>3750538</v>
      </c>
    </row>
    <row r="17" spans="1:11" x14ac:dyDescent="0.25">
      <c r="A17" s="1" t="s">
        <v>49</v>
      </c>
      <c r="B17" s="1">
        <v>5</v>
      </c>
      <c r="C17" s="4">
        <v>4</v>
      </c>
      <c r="D17" s="4">
        <f t="shared" si="1"/>
        <v>20</v>
      </c>
      <c r="E17" s="6">
        <f t="shared" si="2"/>
        <v>0</v>
      </c>
      <c r="F17" s="1"/>
      <c r="G17" s="6">
        <f t="shared" si="0"/>
        <v>-5</v>
      </c>
      <c r="H17" s="6">
        <f t="shared" si="3"/>
        <v>-20</v>
      </c>
      <c r="I17" s="6"/>
      <c r="J17" s="10"/>
      <c r="K17" s="6">
        <v>5801274</v>
      </c>
    </row>
    <row r="18" spans="1:11" x14ac:dyDescent="0.25">
      <c r="A18" s="1" t="s">
        <v>50</v>
      </c>
      <c r="B18" s="1">
        <v>30</v>
      </c>
      <c r="C18" s="4">
        <v>2.5</v>
      </c>
      <c r="D18" s="4">
        <f t="shared" si="1"/>
        <v>75</v>
      </c>
      <c r="E18" s="6">
        <f t="shared" si="2"/>
        <v>0</v>
      </c>
      <c r="F18" s="1"/>
      <c r="G18" s="6">
        <f t="shared" si="0"/>
        <v>-30</v>
      </c>
      <c r="H18" s="6">
        <f t="shared" si="3"/>
        <v>-75</v>
      </c>
      <c r="I18" s="6"/>
      <c r="J18" s="10"/>
      <c r="K18" s="6"/>
    </row>
    <row r="19" spans="1:11" x14ac:dyDescent="0.25">
      <c r="A19" s="1" t="s">
        <v>15</v>
      </c>
      <c r="B19" s="1"/>
      <c r="C19" s="4">
        <v>15</v>
      </c>
      <c r="D19" s="4">
        <f t="shared" si="1"/>
        <v>0</v>
      </c>
      <c r="E19" s="6">
        <f t="shared" si="2"/>
        <v>0</v>
      </c>
      <c r="F19" s="1"/>
      <c r="G19" s="6">
        <f t="shared" si="0"/>
        <v>0</v>
      </c>
      <c r="H19" s="6">
        <f t="shared" si="3"/>
        <v>0</v>
      </c>
      <c r="I19" s="6">
        <v>26</v>
      </c>
      <c r="J19" s="10">
        <f>H19/I19*2.6</f>
        <v>0</v>
      </c>
      <c r="K19" s="6">
        <v>3787917</v>
      </c>
    </row>
    <row r="20" spans="1:11" x14ac:dyDescent="0.25">
      <c r="A20" s="1" t="s">
        <v>16</v>
      </c>
      <c r="B20" s="1"/>
      <c r="C20" s="4">
        <v>15</v>
      </c>
      <c r="D20" s="4">
        <f t="shared" si="1"/>
        <v>0</v>
      </c>
      <c r="E20" s="6">
        <f t="shared" si="2"/>
        <v>0</v>
      </c>
      <c r="F20" s="1"/>
      <c r="G20" s="6">
        <f t="shared" si="0"/>
        <v>0</v>
      </c>
      <c r="H20" s="6">
        <f t="shared" si="3"/>
        <v>0</v>
      </c>
      <c r="I20" s="6">
        <v>24</v>
      </c>
      <c r="J20" s="10">
        <f>H20/I20*2.8</f>
        <v>0</v>
      </c>
      <c r="K20" s="6">
        <v>3807176</v>
      </c>
    </row>
    <row r="21" spans="1:11" x14ac:dyDescent="0.25">
      <c r="A21" s="1" t="s">
        <v>17</v>
      </c>
      <c r="B21" s="1"/>
      <c r="C21" s="4">
        <v>15</v>
      </c>
      <c r="D21" s="4">
        <f t="shared" si="1"/>
        <v>0</v>
      </c>
      <c r="E21" s="6">
        <f t="shared" si="2"/>
        <v>0</v>
      </c>
      <c r="F21" s="1"/>
      <c r="G21" s="6">
        <f t="shared" si="0"/>
        <v>0</v>
      </c>
      <c r="H21" s="6">
        <f t="shared" si="3"/>
        <v>0</v>
      </c>
      <c r="I21" s="6">
        <v>65</v>
      </c>
      <c r="J21" s="10">
        <f>H21/I21*1.95</f>
        <v>0</v>
      </c>
      <c r="K21" s="6">
        <v>3901733</v>
      </c>
    </row>
    <row r="22" spans="1:11" x14ac:dyDescent="0.25">
      <c r="A22" s="1" t="s">
        <v>18</v>
      </c>
      <c r="B22" s="1"/>
      <c r="C22" s="4">
        <v>3</v>
      </c>
      <c r="D22" s="4">
        <f t="shared" si="1"/>
        <v>0</v>
      </c>
      <c r="E22" s="6">
        <f t="shared" si="2"/>
        <v>0</v>
      </c>
      <c r="F22" s="1"/>
      <c r="G22" s="6">
        <f t="shared" si="0"/>
        <v>0</v>
      </c>
      <c r="H22" s="6">
        <f t="shared" si="3"/>
        <v>0</v>
      </c>
      <c r="I22" s="6">
        <v>39</v>
      </c>
      <c r="J22" s="10">
        <f>H22/I22*1.45</f>
        <v>0</v>
      </c>
      <c r="K22" s="6">
        <v>6128017</v>
      </c>
    </row>
    <row r="23" spans="1:11" x14ac:dyDescent="0.25">
      <c r="A23" s="1" t="s">
        <v>19</v>
      </c>
      <c r="B23" s="1"/>
      <c r="C23" s="4">
        <v>3</v>
      </c>
      <c r="D23" s="4">
        <f t="shared" si="1"/>
        <v>0</v>
      </c>
      <c r="E23" s="6">
        <f t="shared" si="2"/>
        <v>0</v>
      </c>
      <c r="F23" s="1"/>
      <c r="G23" s="6">
        <f t="shared" si="0"/>
        <v>0</v>
      </c>
      <c r="H23" s="6">
        <f t="shared" si="3"/>
        <v>0</v>
      </c>
      <c r="I23" s="6">
        <v>22</v>
      </c>
      <c r="J23" s="10">
        <f>H23/I23*1.95</f>
        <v>0</v>
      </c>
      <c r="K23" s="6">
        <v>5376780</v>
      </c>
    </row>
    <row r="24" spans="1:11" x14ac:dyDescent="0.25">
      <c r="A24" s="1" t="s">
        <v>51</v>
      </c>
      <c r="B24" s="1">
        <v>10</v>
      </c>
      <c r="C24" s="4">
        <v>2.5</v>
      </c>
      <c r="D24" s="4">
        <f t="shared" si="1"/>
        <v>25</v>
      </c>
      <c r="E24" s="6">
        <f t="shared" si="2"/>
        <v>120</v>
      </c>
      <c r="F24" s="1">
        <v>300</v>
      </c>
      <c r="G24" s="6">
        <f t="shared" si="0"/>
        <v>110</v>
      </c>
      <c r="H24" s="6">
        <f t="shared" si="3"/>
        <v>275</v>
      </c>
      <c r="I24" s="6"/>
      <c r="J24" s="10"/>
      <c r="K24" s="6">
        <v>4036386</v>
      </c>
    </row>
    <row r="25" spans="1:11" x14ac:dyDescent="0.25">
      <c r="A25" s="1" t="s">
        <v>20</v>
      </c>
      <c r="B25" s="1">
        <v>10</v>
      </c>
      <c r="C25" s="4">
        <v>3</v>
      </c>
      <c r="D25" s="4">
        <f t="shared" ref="D25:D42" si="4">B25*C25</f>
        <v>30</v>
      </c>
      <c r="E25" s="6">
        <f t="shared" si="2"/>
        <v>166.66666666666666</v>
      </c>
      <c r="F25" s="1">
        <v>500</v>
      </c>
      <c r="G25" s="6">
        <f t="shared" si="0"/>
        <v>156.66666666666666</v>
      </c>
      <c r="H25" s="6">
        <f t="shared" si="3"/>
        <v>470</v>
      </c>
      <c r="I25" s="6">
        <v>36</v>
      </c>
      <c r="J25" s="10">
        <f>H25/I25*2</f>
        <v>26.111111111111111</v>
      </c>
      <c r="K25" s="6">
        <v>5969642</v>
      </c>
    </row>
    <row r="26" spans="1:11" x14ac:dyDescent="0.25">
      <c r="A26" s="1" t="s">
        <v>21</v>
      </c>
      <c r="B26" s="1"/>
      <c r="C26" s="4">
        <v>1</v>
      </c>
      <c r="D26" s="4">
        <f t="shared" si="4"/>
        <v>0</v>
      </c>
      <c r="E26" s="6">
        <f t="shared" si="2"/>
        <v>0</v>
      </c>
      <c r="F26" s="1"/>
      <c r="G26" s="6">
        <f t="shared" si="0"/>
        <v>0</v>
      </c>
      <c r="H26" s="6">
        <f t="shared" si="3"/>
        <v>0</v>
      </c>
      <c r="I26" s="6">
        <v>8</v>
      </c>
      <c r="J26" s="10">
        <f>H26/I26*1.33</f>
        <v>0</v>
      </c>
      <c r="K26" s="6">
        <v>5726043</v>
      </c>
    </row>
    <row r="27" spans="1:11" x14ac:dyDescent="0.25">
      <c r="A27" s="1" t="s">
        <v>22</v>
      </c>
      <c r="B27" s="1"/>
      <c r="C27" s="4">
        <v>5</v>
      </c>
      <c r="D27" s="4">
        <f t="shared" si="4"/>
        <v>0</v>
      </c>
      <c r="E27" s="6">
        <f t="shared" si="2"/>
        <v>46.8</v>
      </c>
      <c r="F27" s="1">
        <v>234</v>
      </c>
      <c r="G27" s="6">
        <f t="shared" si="0"/>
        <v>46.8</v>
      </c>
      <c r="H27" s="6">
        <f t="shared" si="3"/>
        <v>234</v>
      </c>
      <c r="I27" s="6">
        <v>25</v>
      </c>
      <c r="J27" s="10">
        <f>H27/I27*1.25</f>
        <v>11.7</v>
      </c>
      <c r="K27" s="6">
        <v>3701652</v>
      </c>
    </row>
    <row r="28" spans="1:11" x14ac:dyDescent="0.25">
      <c r="A28" s="1" t="s">
        <v>23</v>
      </c>
      <c r="B28" s="1"/>
      <c r="C28" s="4">
        <v>5</v>
      </c>
      <c r="D28" s="4">
        <f t="shared" si="4"/>
        <v>0</v>
      </c>
      <c r="E28" s="6">
        <f t="shared" si="2"/>
        <v>0</v>
      </c>
      <c r="F28" s="1"/>
      <c r="G28" s="6">
        <f t="shared" si="0"/>
        <v>0</v>
      </c>
      <c r="H28" s="6">
        <f t="shared" si="3"/>
        <v>0</v>
      </c>
      <c r="I28" s="6">
        <v>25</v>
      </c>
      <c r="J28" s="10">
        <f>H28/I28*1.6</f>
        <v>0</v>
      </c>
      <c r="K28" s="6">
        <v>5788731</v>
      </c>
    </row>
    <row r="29" spans="1:11" x14ac:dyDescent="0.25">
      <c r="A29" s="1" t="s">
        <v>24</v>
      </c>
      <c r="B29" s="1"/>
      <c r="C29" s="4">
        <v>5</v>
      </c>
      <c r="D29" s="4">
        <f t="shared" si="4"/>
        <v>0</v>
      </c>
      <c r="E29" s="6">
        <f t="shared" si="2"/>
        <v>46.8</v>
      </c>
      <c r="F29" s="1">
        <v>234</v>
      </c>
      <c r="G29" s="6">
        <f t="shared" si="0"/>
        <v>46.8</v>
      </c>
      <c r="H29" s="6">
        <f t="shared" si="3"/>
        <v>234</v>
      </c>
      <c r="I29" s="6">
        <v>25</v>
      </c>
      <c r="J29" s="10">
        <f>H29/I29*1.11</f>
        <v>10.3896</v>
      </c>
      <c r="K29" s="6">
        <v>4212567</v>
      </c>
    </row>
    <row r="30" spans="1:11" x14ac:dyDescent="0.25">
      <c r="A30" s="1" t="s">
        <v>25</v>
      </c>
      <c r="B30" s="1"/>
      <c r="C30" s="4">
        <v>5</v>
      </c>
      <c r="D30" s="4">
        <f t="shared" si="4"/>
        <v>0</v>
      </c>
      <c r="E30" s="6">
        <f t="shared" si="2"/>
        <v>0</v>
      </c>
      <c r="F30" s="1"/>
      <c r="G30" s="6">
        <f t="shared" si="0"/>
        <v>0</v>
      </c>
      <c r="H30" s="6">
        <f t="shared" si="3"/>
        <v>0</v>
      </c>
      <c r="I30" s="6">
        <v>25</v>
      </c>
      <c r="J30" s="10">
        <f>H30/I30*1.11</f>
        <v>0</v>
      </c>
      <c r="K30" s="6">
        <v>38308169</v>
      </c>
    </row>
    <row r="31" spans="1:11" x14ac:dyDescent="0.25">
      <c r="A31" s="1" t="s">
        <v>26</v>
      </c>
      <c r="B31" s="1"/>
      <c r="C31" s="4">
        <v>5</v>
      </c>
      <c r="D31" s="4">
        <f t="shared" si="4"/>
        <v>0</v>
      </c>
      <c r="E31" s="6">
        <f t="shared" si="2"/>
        <v>46.8</v>
      </c>
      <c r="F31" s="1">
        <v>234</v>
      </c>
      <c r="G31" s="6">
        <f t="shared" si="0"/>
        <v>46.8</v>
      </c>
      <c r="H31" s="6">
        <f t="shared" si="3"/>
        <v>234</v>
      </c>
      <c r="I31" s="6">
        <v>25</v>
      </c>
      <c r="J31" s="10">
        <f>H31/I31*1.6</f>
        <v>14.975999999999999</v>
      </c>
      <c r="K31" s="6">
        <v>3321849</v>
      </c>
    </row>
    <row r="32" spans="1:11" x14ac:dyDescent="0.25">
      <c r="A32" s="1" t="s">
        <v>27</v>
      </c>
      <c r="B32" s="1"/>
      <c r="C32" s="4">
        <v>2.5</v>
      </c>
      <c r="D32" s="4">
        <f t="shared" si="4"/>
        <v>0</v>
      </c>
      <c r="E32" s="6">
        <f t="shared" si="2"/>
        <v>93.6</v>
      </c>
      <c r="F32" s="1">
        <v>234</v>
      </c>
      <c r="G32" s="6">
        <f t="shared" si="0"/>
        <v>93.6</v>
      </c>
      <c r="H32" s="6">
        <f t="shared" si="3"/>
        <v>234</v>
      </c>
      <c r="I32" s="6">
        <v>25</v>
      </c>
      <c r="J32" s="10">
        <f>H32/I32*1.6</f>
        <v>14.975999999999999</v>
      </c>
      <c r="K32" s="6">
        <v>5775011</v>
      </c>
    </row>
    <row r="33" spans="1:11" x14ac:dyDescent="0.25">
      <c r="A33" s="1" t="s">
        <v>28</v>
      </c>
      <c r="B33" s="1"/>
      <c r="C33" s="4">
        <v>2.5</v>
      </c>
      <c r="D33" s="4">
        <f t="shared" si="4"/>
        <v>0</v>
      </c>
      <c r="E33" s="6">
        <f t="shared" si="2"/>
        <v>93.6</v>
      </c>
      <c r="F33" s="1">
        <v>234</v>
      </c>
      <c r="G33" s="6">
        <f t="shared" si="0"/>
        <v>93.6</v>
      </c>
      <c r="H33" s="6">
        <f t="shared" si="3"/>
        <v>234</v>
      </c>
      <c r="I33" s="6">
        <v>25</v>
      </c>
      <c r="J33" s="10">
        <f t="shared" ref="J33:J37" si="5">H33/I33*1.6</f>
        <v>14.975999999999999</v>
      </c>
      <c r="K33" s="6">
        <v>5800150</v>
      </c>
    </row>
    <row r="34" spans="1:11" x14ac:dyDescent="0.25">
      <c r="A34" s="1" t="s">
        <v>29</v>
      </c>
      <c r="B34" s="1"/>
      <c r="C34" s="4">
        <v>2.5</v>
      </c>
      <c r="D34" s="4">
        <f t="shared" si="4"/>
        <v>0</v>
      </c>
      <c r="E34" s="6">
        <f t="shared" si="2"/>
        <v>217.6</v>
      </c>
      <c r="F34" s="1">
        <v>544</v>
      </c>
      <c r="G34" s="6">
        <f t="shared" si="0"/>
        <v>217.6</v>
      </c>
      <c r="H34" s="6">
        <f t="shared" si="3"/>
        <v>544</v>
      </c>
      <c r="I34" s="6">
        <v>25</v>
      </c>
      <c r="J34" s="10">
        <f t="shared" si="5"/>
        <v>34.816000000000003</v>
      </c>
      <c r="K34" s="6">
        <v>5807996</v>
      </c>
    </row>
    <row r="35" spans="1:11" x14ac:dyDescent="0.25">
      <c r="A35" s="1" t="s">
        <v>30</v>
      </c>
      <c r="B35" s="1"/>
      <c r="C35" s="4">
        <v>2.5</v>
      </c>
      <c r="D35" s="4">
        <f t="shared" si="4"/>
        <v>0</v>
      </c>
      <c r="E35" s="6">
        <f t="shared" si="2"/>
        <v>93.6</v>
      </c>
      <c r="F35" s="1">
        <v>234</v>
      </c>
      <c r="G35" s="6">
        <f t="shared" si="0"/>
        <v>93.6</v>
      </c>
      <c r="H35" s="6">
        <f t="shared" si="3"/>
        <v>234</v>
      </c>
      <c r="I35" s="6">
        <v>25</v>
      </c>
      <c r="J35" s="10">
        <f t="shared" si="5"/>
        <v>14.975999999999999</v>
      </c>
      <c r="K35" s="6">
        <v>5766037</v>
      </c>
    </row>
    <row r="36" spans="1:11" x14ac:dyDescent="0.25">
      <c r="A36" s="1" t="s">
        <v>31</v>
      </c>
      <c r="B36" s="1"/>
      <c r="C36" s="4">
        <v>2.5</v>
      </c>
      <c r="D36" s="4">
        <f t="shared" si="4"/>
        <v>0</v>
      </c>
      <c r="E36" s="6">
        <f t="shared" si="2"/>
        <v>936.8</v>
      </c>
      <c r="F36" s="1">
        <v>2342</v>
      </c>
      <c r="G36" s="6">
        <f t="shared" si="0"/>
        <v>936.8</v>
      </c>
      <c r="H36" s="6">
        <f t="shared" si="3"/>
        <v>2342</v>
      </c>
      <c r="I36" s="6">
        <v>25</v>
      </c>
      <c r="J36" s="10">
        <f>H36/I36*1.1</f>
        <v>103.04800000000002</v>
      </c>
      <c r="K36" s="6">
        <v>3865660</v>
      </c>
    </row>
    <row r="37" spans="1:11" x14ac:dyDescent="0.25">
      <c r="A37" s="1" t="s">
        <v>32</v>
      </c>
      <c r="B37" s="1"/>
      <c r="C37" s="4">
        <v>15</v>
      </c>
      <c r="D37" s="4">
        <f t="shared" si="4"/>
        <v>0</v>
      </c>
      <c r="E37" s="6">
        <f t="shared" si="2"/>
        <v>0</v>
      </c>
      <c r="F37" s="1"/>
      <c r="G37" s="6">
        <f t="shared" si="0"/>
        <v>0</v>
      </c>
      <c r="H37" s="6">
        <f t="shared" si="3"/>
        <v>0</v>
      </c>
      <c r="I37" s="6">
        <v>50</v>
      </c>
      <c r="J37" s="10">
        <f t="shared" si="5"/>
        <v>0</v>
      </c>
      <c r="K37" s="6">
        <v>5312778</v>
      </c>
    </row>
    <row r="38" spans="1:11" x14ac:dyDescent="0.25">
      <c r="A38" s="1" t="s">
        <v>33</v>
      </c>
      <c r="B38" s="1"/>
      <c r="C38" s="4">
        <v>20</v>
      </c>
      <c r="D38" s="4">
        <f t="shared" si="4"/>
        <v>0</v>
      </c>
      <c r="E38" s="6">
        <f t="shared" si="2"/>
        <v>11.7</v>
      </c>
      <c r="F38" s="1">
        <v>234</v>
      </c>
      <c r="G38" s="6">
        <f t="shared" si="0"/>
        <v>11.7</v>
      </c>
      <c r="H38" s="6">
        <f t="shared" si="3"/>
        <v>234</v>
      </c>
      <c r="I38" s="6">
        <v>40</v>
      </c>
      <c r="J38" s="10">
        <f>H38/I38*1.5</f>
        <v>8.7749999999999986</v>
      </c>
      <c r="K38" s="6">
        <v>5106904</v>
      </c>
    </row>
    <row r="39" spans="1:11" x14ac:dyDescent="0.25">
      <c r="A39" s="1" t="s">
        <v>34</v>
      </c>
      <c r="B39" s="1"/>
      <c r="C39" s="4">
        <v>2</v>
      </c>
      <c r="D39" s="4">
        <f t="shared" si="4"/>
        <v>0</v>
      </c>
      <c r="E39" s="6">
        <f t="shared" si="2"/>
        <v>117</v>
      </c>
      <c r="F39" s="1">
        <v>234</v>
      </c>
      <c r="G39" s="6">
        <f t="shared" si="0"/>
        <v>117</v>
      </c>
      <c r="H39" s="6">
        <f t="shared" si="3"/>
        <v>234</v>
      </c>
      <c r="I39" s="6">
        <v>25</v>
      </c>
      <c r="J39" s="10">
        <f>H39/I39*1.44</f>
        <v>13.478399999999999</v>
      </c>
      <c r="K39" s="6">
        <v>4035755</v>
      </c>
    </row>
    <row r="40" spans="1:11" x14ac:dyDescent="0.25">
      <c r="A40" s="1" t="s">
        <v>35</v>
      </c>
      <c r="B40" s="1"/>
      <c r="C40" s="4">
        <v>4.7</v>
      </c>
      <c r="D40" s="4">
        <f t="shared" si="4"/>
        <v>0</v>
      </c>
      <c r="E40" s="6">
        <f t="shared" si="2"/>
        <v>0</v>
      </c>
      <c r="F40" s="1"/>
      <c r="G40" s="6">
        <f t="shared" si="0"/>
        <v>0</v>
      </c>
      <c r="H40" s="6">
        <f t="shared" si="3"/>
        <v>0</v>
      </c>
      <c r="I40" s="6">
        <v>25</v>
      </c>
      <c r="J40" s="10">
        <f>H40/I40*1.2</f>
        <v>0</v>
      </c>
      <c r="K40" s="6">
        <v>4286528</v>
      </c>
    </row>
    <row r="41" spans="1:11" x14ac:dyDescent="0.25">
      <c r="A41" s="1" t="s">
        <v>36</v>
      </c>
      <c r="B41" s="1"/>
      <c r="C41" s="4">
        <v>5</v>
      </c>
      <c r="D41" s="4">
        <f t="shared" si="4"/>
        <v>0</v>
      </c>
      <c r="E41" s="6">
        <f t="shared" si="2"/>
        <v>0</v>
      </c>
      <c r="F41" s="1"/>
      <c r="G41" s="6">
        <f t="shared" si="0"/>
        <v>0</v>
      </c>
      <c r="H41" s="6">
        <f t="shared" si="3"/>
        <v>0</v>
      </c>
      <c r="I41" s="6">
        <v>40</v>
      </c>
      <c r="J41" s="10">
        <f>H41/I41*1.12</f>
        <v>0</v>
      </c>
      <c r="K41" s="6">
        <v>3216068</v>
      </c>
    </row>
    <row r="42" spans="1:11" x14ac:dyDescent="0.25">
      <c r="A42" s="12" t="s">
        <v>48</v>
      </c>
      <c r="B42" s="1"/>
      <c r="C42" s="4">
        <v>5</v>
      </c>
      <c r="D42" s="4">
        <f t="shared" si="4"/>
        <v>0</v>
      </c>
      <c r="E42" s="6">
        <f t="shared" si="2"/>
        <v>0</v>
      </c>
      <c r="F42" s="1"/>
      <c r="G42" s="6">
        <f t="shared" si="0"/>
        <v>0</v>
      </c>
      <c r="H42" s="6">
        <f t="shared" si="3"/>
        <v>0</v>
      </c>
      <c r="I42" s="6">
        <v>40</v>
      </c>
      <c r="J42" s="10">
        <f>H42/I42*1.12</f>
        <v>0</v>
      </c>
      <c r="K42" s="6">
        <v>3407637</v>
      </c>
    </row>
  </sheetData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BYU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Image</dc:creator>
  <cp:lastModifiedBy>Stephen Joseph Duncan</cp:lastModifiedBy>
  <dcterms:created xsi:type="dcterms:W3CDTF">2010-03-04T16:05:05Z</dcterms:created>
  <dcterms:modified xsi:type="dcterms:W3CDTF">2012-04-05T02:30:36Z</dcterms:modified>
</cp:coreProperties>
</file>